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45" activeTab="0"/>
  </bookViews>
  <sheets>
    <sheet name="Szolgáltató V.kp._III" sheetId="1" r:id="rId1"/>
    <sheet name="Asztalosszerkezetek elhelyezése" sheetId="2" r:id="rId2"/>
    <sheet name="Nyílászárók szintenként" sheetId="3" r:id="rId3"/>
  </sheets>
  <definedNames>
    <definedName name="_xlnm.Print_Area" localSheetId="1">'Asztalosszerkezetek elhelyezése'!$A$1:$I$41</definedName>
    <definedName name="_xlnm.Print_Area" localSheetId="0">'Szolgáltató V.kp._III'!$A$1:$G$25</definedName>
  </definedNames>
  <calcPr fullCalcOnLoad="1"/>
</workbook>
</file>

<file path=xl/sharedStrings.xml><?xml version="1.0" encoding="utf-8"?>
<sst xmlns="http://schemas.openxmlformats.org/spreadsheetml/2006/main" count="202" uniqueCount="132">
  <si>
    <t>homlokzat felülete
m2</t>
  </si>
  <si>
    <t>nyílászárók felülete
m2</t>
  </si>
  <si>
    <t>nyílászárók fajtája</t>
  </si>
  <si>
    <t>nyílászárók száma
db</t>
  </si>
  <si>
    <t>nyílászárók teljes felületére:</t>
  </si>
  <si>
    <t>felújítással érintett egyéb épülethatárolók teljes felületére:</t>
  </si>
  <si>
    <t>Pályázati felhívás szerint elszámolható fajlagos nettó költség (Ft/m2)</t>
  </si>
  <si>
    <t>Összes nettó költség:</t>
  </si>
  <si>
    <t>ÁFA:</t>
  </si>
  <si>
    <t>Bruttó költség:</t>
  </si>
  <si>
    <t>Bruttó összesen</t>
  </si>
  <si>
    <t>felületek össz.:</t>
  </si>
  <si>
    <t>Födém
szigetelés
m2</t>
  </si>
  <si>
    <t>Pincefödém</t>
  </si>
  <si>
    <t>Szolgáltató Városközpont utólagos hőszigetelése és nyílászárók cseréje</t>
  </si>
  <si>
    <t>Ssz.</t>
  </si>
  <si>
    <t>Tételszám</t>
  </si>
  <si>
    <t>Tétel szövege</t>
  </si>
  <si>
    <t>Menny.</t>
  </si>
  <si>
    <t>Egys.</t>
  </si>
  <si>
    <t>Anyag egységár</t>
  </si>
  <si>
    <t>Díj egységre</t>
  </si>
  <si>
    <t>Anyag összesen</t>
  </si>
  <si>
    <t>Díj összesen</t>
  </si>
  <si>
    <t xml:space="preserve">44-000-001-2  </t>
  </si>
  <si>
    <t>Fa homlokzati nyílászáró szerkezetek bontása, ajtó, ablak vagy kapu, 2,01-4,00 m2 között</t>
  </si>
  <si>
    <t>m2</t>
  </si>
  <si>
    <t xml:space="preserve">db     </t>
  </si>
  <si>
    <t>44-012-1.1.1.1.1-0222151</t>
  </si>
  <si>
    <t>Koextrudált PVC ablakprofilból készített öt légkamrás tok és kétrészes ütközésű szárnykerettel, RAL 7015 színű műanyag felülettel, ablakoknál 3 cm párkányfogadó léccel, rendszerhez tartozó GU rejtett vasalattal szerelvényezve, finom beállítással, előre</t>
  </si>
  <si>
    <t>kihagyott falnyílásba, szürke gumitömítéssel, 3 rétegű hőszigetelő üvegezéssel, viharbiztos vízzáró fólia falcsatlakozással,  üvegszorítóval, a rendszerhez tartozó belső üregkamrás műanyag könyöklővel, PREFA külső könyöklővel, kilinccsel, az</t>
  </si>
  <si>
    <t>44-012-1.1.1.1.1-0222152</t>
  </si>
  <si>
    <t>44-012-1.1.1.1.1-0222153</t>
  </si>
  <si>
    <t>44-012-1.1.1.1.1-0222154</t>
  </si>
  <si>
    <t>44-012-1.1.1.1.1-0222155</t>
  </si>
  <si>
    <t>Munkanem összesen:</t>
  </si>
  <si>
    <t>44-000-001-3</t>
  </si>
  <si>
    <t>m3</t>
  </si>
  <si>
    <t>Fa homlokzati nyílászáró szerkezetek bontása, ajtó, ablak vagy kapu, 4,00 m2 fölött</t>
  </si>
  <si>
    <t xml:space="preserve">ablakszerkezet teljes hanggátlása Rx= 33dB, -16-4-16-4 mm-es Low-E hőszigetelő üvegezéssel, Umin=0,8 W/m2K, vagy ezzel a paraméterekkel megegyező. </t>
  </si>
  <si>
    <t>60/90 cm méretű bukó-nyíló ablak</t>
  </si>
  <si>
    <t xml:space="preserve">110/210 cm méretű bukó-nyíló ablak </t>
  </si>
  <si>
    <t xml:space="preserve">140/210 cm méretű bukó-nyíló ablak </t>
  </si>
  <si>
    <t xml:space="preserve">140/213 cm méretű bukó-nyíló ablak </t>
  </si>
  <si>
    <t xml:space="preserve">142/205 cm méretű bukó-nyíló ablak </t>
  </si>
  <si>
    <t xml:space="preserve">150/180 cm méretű bukó-nyíló ablak </t>
  </si>
  <si>
    <t>44-012-1.1.1.1.1-0222156</t>
  </si>
  <si>
    <t>44-012-1.1.1.1.1-0222157</t>
  </si>
  <si>
    <t>44-012-1.1.1.1.1-0222158</t>
  </si>
  <si>
    <t>44-012-1.1.1.1.1-0222159</t>
  </si>
  <si>
    <t>44-012-1.1.1.1.1-0222160</t>
  </si>
  <si>
    <t>44-012-1.1.1.1.1-0222161</t>
  </si>
  <si>
    <t>44-012-1.1.1.1.1-0222162</t>
  </si>
  <si>
    <t>44-012-1.1.1.1.1-0222163</t>
  </si>
  <si>
    <t>44-012-1.1.1.1.1-0222164</t>
  </si>
  <si>
    <t>44-012-1.1.1.1.1-0222170</t>
  </si>
  <si>
    <t>44-012-1.1.1.1.1-0222171</t>
  </si>
  <si>
    <t>44-012-1.1.1.1.1-0222172</t>
  </si>
  <si>
    <t>Ablak</t>
  </si>
  <si>
    <t>Ajtó</t>
  </si>
  <si>
    <t>Nyílászáró csere</t>
  </si>
  <si>
    <t>Utólagos hőszigetelés</t>
  </si>
  <si>
    <t>utólagos hőszigetelés felülete
m2</t>
  </si>
  <si>
    <t>Homlokzatok</t>
  </si>
  <si>
    <t xml:space="preserve">180/201 cm méretű bukó-nyíló ablak </t>
  </si>
  <si>
    <t>pince és zárófödémek teljes felületére:</t>
  </si>
  <si>
    <t xml:space="preserve">141/294 cm méretű bukó-nyíló ablak/erkélyajtó </t>
  </si>
  <si>
    <t>113/658 cm méretű bukó-nyíló ablak  (lépcsőházi ablak)</t>
  </si>
  <si>
    <t xml:space="preserve">140/180 cm méretű bukó-nyíló ablak </t>
  </si>
  <si>
    <t>141/658 cm méretű bukó-nyíló ablak  (lépcsőházi középső ablak)</t>
  </si>
  <si>
    <t>140/250 cm méretű bukó-nyíló ablak  (lépcsőház alatti ablakok)</t>
  </si>
  <si>
    <t>150/330 cm méretű bukó-nyíló ablak  (tornatermi ablak)</t>
  </si>
  <si>
    <t>150/130 cm méretű bukó-nyíló ablak</t>
  </si>
  <si>
    <r>
      <t xml:space="preserve">145/285 cm méretű bukó-nyíló </t>
    </r>
    <r>
      <rPr>
        <b/>
        <sz val="10"/>
        <color indexed="8"/>
        <rFont val="Calibri"/>
        <family val="2"/>
      </rPr>
      <t xml:space="preserve">ajtó, aszimmetrikus </t>
    </r>
    <r>
      <rPr>
        <sz val="10"/>
        <color indexed="8"/>
        <rFont val="Calibri"/>
        <family val="2"/>
      </rPr>
      <t>(hátsó udvar felől)</t>
    </r>
  </si>
  <si>
    <r>
      <t xml:space="preserve">150/270 cm méretű bukó-nyíló </t>
    </r>
    <r>
      <rPr>
        <b/>
        <sz val="10"/>
        <color indexed="8"/>
        <rFont val="Calibri"/>
        <family val="2"/>
      </rPr>
      <t>ajtó, aszimmetrikus</t>
    </r>
    <r>
      <rPr>
        <sz val="10"/>
        <color indexed="8"/>
        <rFont val="Calibri"/>
        <family val="2"/>
      </rPr>
      <t xml:space="preserve"> (átjáróban)</t>
    </r>
  </si>
  <si>
    <r>
      <t xml:space="preserve">175/310 cm méretű bukó-nyíló </t>
    </r>
    <r>
      <rPr>
        <b/>
        <sz val="10"/>
        <color indexed="8"/>
        <rFont val="Calibri"/>
        <family val="2"/>
      </rPr>
      <t>ajtó (főbejárat)</t>
    </r>
  </si>
  <si>
    <t>Az ajtóknak meg kell felelniük az akadálymentesítési, vagyonvédelmi, tűzvédelmi és munkavédelmi előírásoknak.</t>
  </si>
  <si>
    <t xml:space="preserve">Az ablakoknak a már meglévő kicserélt ablakokhoz hasonló kialakításúaknak kell lennie (lehet álosztós), színükben egyezniük kell a homlokzaton alkalmazott színű nyílászárókkal (szürke) </t>
  </si>
  <si>
    <t>Az ablakok költségei tartalmazzák az esetlegesen felmerülő visszajavítási munkálatok költségeit is!</t>
  </si>
  <si>
    <t>Földszint</t>
  </si>
  <si>
    <t>db</t>
  </si>
  <si>
    <t>60/90</t>
  </si>
  <si>
    <t>150/270</t>
  </si>
  <si>
    <t>ablak, bukó nyíló (átjáróban)</t>
  </si>
  <si>
    <t>bejárati ajtó, aszimmetrikus (átjáróban)</t>
  </si>
  <si>
    <t>175/310</t>
  </si>
  <si>
    <t>145/285</t>
  </si>
  <si>
    <t>bejárati ajtó (főbejárat, Fürst utca felől)</t>
  </si>
  <si>
    <t>bejárati ajtó, asszimetrikus (hásó bejárat, udvar felől)</t>
  </si>
  <si>
    <t>150/180</t>
  </si>
  <si>
    <t>150/130</t>
  </si>
  <si>
    <t>ablak, bukó nyíló (főbejárattól balra)</t>
  </si>
  <si>
    <t>ablak, bukó nyíló (főbejárat két oldalán)</t>
  </si>
  <si>
    <t>140/180</t>
  </si>
  <si>
    <t>ablak, bukó nyíló (lépcsőház oldalán)</t>
  </si>
  <si>
    <t>140/250</t>
  </si>
  <si>
    <t>110/210</t>
  </si>
  <si>
    <t>ablak, bukó nyíló (átjáró után, Iskolai utcai homlokzat)</t>
  </si>
  <si>
    <t xml:space="preserve">db </t>
  </si>
  <si>
    <t>ablak, bukó nyíló (átjáró előtt, Gárdonyi utcai homlokzat)</t>
  </si>
  <si>
    <t>142/205</t>
  </si>
  <si>
    <t>ablak, bukó nyíló (hátsó bejárat két oldalán, udvar felőli homlokzat)</t>
  </si>
  <si>
    <t>1. emelet</t>
  </si>
  <si>
    <t>150/330</t>
  </si>
  <si>
    <t>ablak, bukó, nyíló tornatermi ablak (főhomlokzat)</t>
  </si>
  <si>
    <t>140/213</t>
  </si>
  <si>
    <t>ablak, bukó, nyíló (főhomlokzat, tornaterem mellett)</t>
  </si>
  <si>
    <t>180/201</t>
  </si>
  <si>
    <t>ablak, bukó, nyíló (főhomlokzat)</t>
  </si>
  <si>
    <t>140/210</t>
  </si>
  <si>
    <t>ablak, bukó, nyíló (lépcsőház két oldalán)</t>
  </si>
  <si>
    <t>ablak, bukó, nyíló (Iskola utcai homlokzat, átjáró előt)</t>
  </si>
  <si>
    <t>ablak, bukó, nyíló (Iskola utcai homlokzat, átjáró után)</t>
  </si>
  <si>
    <t>ablak, bukó, nyíló (Gárdonyi utcai homlokzat, átjáró előtt)</t>
  </si>
  <si>
    <t>ablak, bukó, nyíló (Gárdonyi utcai homlokzat, lépcsőház után)</t>
  </si>
  <si>
    <t>141/294</t>
  </si>
  <si>
    <t>ablak/erkélyajtó (Udvar felőli homlokzat)</t>
  </si>
  <si>
    <t>ablak, bukó, nyíló tornatermi ablak (udvar felőli homlokzat)</t>
  </si>
  <si>
    <t>2. emelet</t>
  </si>
  <si>
    <t>ablak, bukó, nyíló (udvar felőli homlokzat)</t>
  </si>
  <si>
    <t>ablak, bukó, nyíló (lépcsőház homlokzata, lépcsőhát két oldalán)</t>
  </si>
  <si>
    <t>113/658</t>
  </si>
  <si>
    <t>141/658</t>
  </si>
  <si>
    <t>ablak, bukó, nyíló, lépcsőházi ablak</t>
  </si>
  <si>
    <t>ablak, bukó, nyíló (Iskola utcai homlokzat)</t>
  </si>
  <si>
    <t>ablak, bukó, nyíló (Gárdonyi utcai homlokzat)</t>
  </si>
  <si>
    <t>Összesen</t>
  </si>
  <si>
    <t>A kivitelező felelőssége, hogy az Ajánlatkérő által kiadott műszaki dokumentációban foglaltakat a helyszínen ellenőrizze, ennek figyelembe vételével adja meg ajánlati árait, melyek nyertessége esetén átalánydíjas szerződés keretében kerülnek figyelembe vételre, azaz műszaki dokumentáció esetleges hiányosságaira való hivatkozás esetén pótmunka elszámolására nem lesz lehetőség!</t>
  </si>
  <si>
    <t>Felület</t>
  </si>
  <si>
    <t>Padlástér zárófödém EPS 20 cm lépésálló hőszigetelés a hőszigetelési rendszer szerinti rétegrenddel</t>
  </si>
  <si>
    <t>Padlástér zárófödém*</t>
  </si>
  <si>
    <t>kiviteli terv készítése</t>
  </si>
</sst>
</file>

<file path=xl/styles.xml><?xml version="1.0" encoding="utf-8"?>
<styleSheet xmlns="http://schemas.openxmlformats.org/spreadsheetml/2006/main">
  <numFmts count="1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 _F_t_-;\-* #,##0\ _F_t_-;_-* &quot;-&quot;??\ _F_t_-;_-@_-"/>
    <numFmt numFmtId="165" formatCode="#,##0\ &quot;Ft&quot;"/>
  </numFmts>
  <fonts count="49">
    <font>
      <sz val="11"/>
      <color theme="1"/>
      <name val="Calibri"/>
      <family val="2"/>
    </font>
    <font>
      <sz val="11"/>
      <color indexed="8"/>
      <name val="Calibri"/>
      <family val="2"/>
    </font>
    <font>
      <b/>
      <sz val="11"/>
      <color indexed="8"/>
      <name val="Calibri"/>
      <family val="2"/>
    </font>
    <font>
      <b/>
      <sz val="16"/>
      <color indexed="8"/>
      <name val="Calibri"/>
      <family val="2"/>
    </font>
    <font>
      <b/>
      <sz val="14"/>
      <color indexed="8"/>
      <name val="Calibri"/>
      <family val="2"/>
    </font>
    <font>
      <sz val="11"/>
      <name val="Calibri"/>
      <family val="2"/>
    </font>
    <font>
      <i/>
      <sz val="11"/>
      <color indexed="8"/>
      <name val="Calibri"/>
      <family val="2"/>
    </font>
    <font>
      <b/>
      <sz val="11"/>
      <color indexed="10"/>
      <name val="Calibri"/>
      <family val="2"/>
    </font>
    <font>
      <b/>
      <sz val="10"/>
      <color indexed="8"/>
      <name val="Calibri"/>
      <family val="2"/>
    </font>
    <font>
      <sz val="10"/>
      <color indexed="8"/>
      <name val="Calibri"/>
      <family val="2"/>
    </font>
    <font>
      <b/>
      <sz val="14"/>
      <color indexed="10"/>
      <name val="Calibri"/>
      <family val="2"/>
    </font>
    <font>
      <b/>
      <sz val="12"/>
      <color indexed="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4"/>
      <color theme="1"/>
      <name val="Calibri"/>
      <family val="2"/>
    </font>
    <font>
      <i/>
      <sz val="11"/>
      <color theme="1"/>
      <name val="Calibri"/>
      <family val="2"/>
    </font>
    <font>
      <b/>
      <sz val="11"/>
      <color rgb="FFFF0000"/>
      <name val="Calibri"/>
      <family val="2"/>
    </font>
    <font>
      <b/>
      <sz val="12"/>
      <color rgb="FFFF0000"/>
      <name val="Calibri"/>
      <family val="2"/>
    </font>
    <font>
      <b/>
      <sz val="14"/>
      <color rgb="FFFF0000"/>
      <name val="Calibri"/>
      <family val="2"/>
    </font>
    <font>
      <b/>
      <sz val="16"/>
      <color theme="1"/>
      <name val="Calibri"/>
      <family val="2"/>
    </font>
  </fonts>
  <fills count="33">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medium"/>
      <bottom style="thin"/>
    </border>
    <border>
      <left style="thin"/>
      <right/>
      <top style="medium"/>
      <bottom style="thin"/>
    </border>
    <border>
      <left style="thin"/>
      <right/>
      <top style="thin"/>
      <bottom style="thin"/>
    </border>
    <border>
      <left style="medium"/>
      <right/>
      <top style="thin"/>
      <bottom style="thin"/>
    </border>
    <border>
      <left/>
      <right/>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2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0" fillId="28" borderId="7" applyNumberFormat="0" applyFont="0" applyAlignment="0" applyProtection="0"/>
    <xf numFmtId="0" fontId="36" fillId="29" borderId="0" applyNumberFormat="0" applyBorder="0" applyAlignment="0" applyProtection="0"/>
    <xf numFmtId="0" fontId="37" fillId="30"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41" fillId="32" borderId="0" applyNumberFormat="0" applyBorder="0" applyAlignment="0" applyProtection="0"/>
    <xf numFmtId="0" fontId="42" fillId="30" borderId="1" applyNumberFormat="0" applyAlignment="0" applyProtection="0"/>
    <xf numFmtId="9" fontId="0" fillId="0" borderId="0" applyFont="0" applyFill="0" applyBorder="0" applyAlignment="0" applyProtection="0"/>
  </cellStyleXfs>
  <cellXfs count="88">
    <xf numFmtId="0" fontId="0" fillId="0" borderId="0" xfId="0" applyFont="1" applyAlignment="1">
      <alignment/>
    </xf>
    <xf numFmtId="0" fontId="0" fillId="0" borderId="0" xfId="0" applyAlignment="1">
      <alignment vertical="center"/>
    </xf>
    <xf numFmtId="0" fontId="0" fillId="0" borderId="0" xfId="0" applyAlignment="1">
      <alignment horizontal="right" vertical="center"/>
    </xf>
    <xf numFmtId="0" fontId="43" fillId="0" borderId="0" xfId="0" applyFont="1" applyAlignment="1">
      <alignment vertical="center"/>
    </xf>
    <xf numFmtId="0" fontId="5" fillId="0" borderId="0" xfId="0" applyFont="1" applyAlignment="1">
      <alignment horizontal="right" vertical="center"/>
    </xf>
    <xf numFmtId="164" fontId="0" fillId="0" borderId="10" xfId="46" applyNumberFormat="1" applyFont="1" applyBorder="1" applyAlignment="1">
      <alignment horizontal="right" vertical="center"/>
    </xf>
    <xf numFmtId="165" fontId="0" fillId="0" borderId="10" xfId="46" applyNumberFormat="1" applyFont="1" applyBorder="1" applyAlignment="1">
      <alignment horizontal="right" vertical="center"/>
    </xf>
    <xf numFmtId="0" fontId="43" fillId="0" borderId="0" xfId="0" applyFont="1" applyBorder="1" applyAlignment="1">
      <alignment horizontal="left" vertical="center"/>
    </xf>
    <xf numFmtId="165" fontId="43" fillId="0" borderId="0" xfId="46" applyNumberFormat="1" applyFont="1" applyBorder="1" applyAlignment="1">
      <alignment horizontal="center" vertical="center"/>
    </xf>
    <xf numFmtId="164" fontId="39" fillId="0" borderId="10" xfId="46" applyNumberFormat="1" applyFont="1" applyBorder="1" applyAlignment="1">
      <alignment horizontal="right" vertical="center"/>
    </xf>
    <xf numFmtId="164" fontId="0" fillId="0" borderId="11" xfId="0" applyNumberFormat="1" applyBorder="1" applyAlignment="1">
      <alignment horizontal="right" vertical="center"/>
    </xf>
    <xf numFmtId="164" fontId="39" fillId="0" borderId="11" xfId="46" applyNumberFormat="1" applyFont="1" applyBorder="1" applyAlignment="1">
      <alignment horizontal="right" vertical="center"/>
    </xf>
    <xf numFmtId="165" fontId="0" fillId="0" borderId="11" xfId="46" applyNumberFormat="1" applyFont="1" applyBorder="1" applyAlignment="1">
      <alignment horizontal="right" vertical="center"/>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8" fillId="0" borderId="0" xfId="0" applyFont="1" applyFill="1" applyBorder="1" applyAlignment="1">
      <alignment horizontal="right" vertical="top" wrapText="1"/>
    </xf>
    <xf numFmtId="0" fontId="8" fillId="0" borderId="0" xfId="0" applyFont="1" applyAlignment="1">
      <alignment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9" fillId="0" borderId="0" xfId="0" applyFont="1" applyFill="1" applyBorder="1" applyAlignment="1">
      <alignment horizontal="right" vertical="top" wrapText="1"/>
    </xf>
    <xf numFmtId="0" fontId="9" fillId="0" borderId="0" xfId="0" applyFont="1" applyBorder="1" applyAlignment="1">
      <alignment horizontal="right" vertical="top" wrapText="1"/>
    </xf>
    <xf numFmtId="49" fontId="9" fillId="0" borderId="0" xfId="0" applyNumberFormat="1" applyFont="1" applyFill="1" applyBorder="1" applyAlignment="1">
      <alignment vertical="top" wrapText="1"/>
    </xf>
    <xf numFmtId="0" fontId="9" fillId="0" borderId="0" xfId="0" applyFont="1" applyAlignment="1">
      <alignment vertical="top" wrapText="1"/>
    </xf>
    <xf numFmtId="0" fontId="8" fillId="0" borderId="0" xfId="0" applyFont="1" applyBorder="1" applyAlignment="1">
      <alignment vertical="top" wrapText="1"/>
    </xf>
    <xf numFmtId="0" fontId="9" fillId="0" borderId="0" xfId="0" applyFont="1" applyAlignment="1">
      <alignment horizontal="left" vertical="top" wrapText="1"/>
    </xf>
    <xf numFmtId="0" fontId="9" fillId="0" borderId="0" xfId="0" applyFont="1" applyFill="1" applyAlignment="1">
      <alignment vertical="top" wrapText="1"/>
    </xf>
    <xf numFmtId="0" fontId="9" fillId="0" borderId="0" xfId="0" applyFont="1" applyFill="1" applyAlignment="1">
      <alignment horizontal="right" vertical="top" wrapText="1"/>
    </xf>
    <xf numFmtId="0" fontId="9" fillId="0" borderId="0" xfId="0" applyFont="1" applyAlignment="1">
      <alignment horizontal="right" vertical="top" wrapText="1"/>
    </xf>
    <xf numFmtId="0" fontId="44" fillId="0" borderId="12" xfId="0" applyFont="1" applyBorder="1" applyAlignment="1">
      <alignment horizontal="center" vertical="center" wrapText="1"/>
    </xf>
    <xf numFmtId="0" fontId="44" fillId="0" borderId="13" xfId="0" applyFont="1" applyBorder="1" applyAlignment="1">
      <alignment horizontal="center" vertical="center" wrapText="1"/>
    </xf>
    <xf numFmtId="0" fontId="0" fillId="0" borderId="10" xfId="0" applyBorder="1" applyAlignment="1">
      <alignment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5" fillId="0" borderId="10" xfId="0" applyFont="1" applyBorder="1" applyAlignment="1">
      <alignment horizontal="right" vertical="center"/>
    </xf>
    <xf numFmtId="0" fontId="0" fillId="0" borderId="14" xfId="0" applyBorder="1" applyAlignment="1">
      <alignment vertical="center"/>
    </xf>
    <xf numFmtId="0" fontId="0" fillId="0" borderId="10" xfId="0" applyBorder="1" applyAlignment="1">
      <alignment horizontal="right" vertical="center"/>
    </xf>
    <xf numFmtId="0" fontId="0" fillId="0" borderId="15" xfId="0" applyBorder="1" applyAlignment="1">
      <alignment vertical="center"/>
    </xf>
    <xf numFmtId="0" fontId="39" fillId="0" borderId="14" xfId="0" applyFont="1" applyBorder="1" applyAlignment="1">
      <alignment vertical="center"/>
    </xf>
    <xf numFmtId="0" fontId="0" fillId="0" borderId="11" xfId="0" applyBorder="1" applyAlignment="1">
      <alignment horizontal="center" vertical="center"/>
    </xf>
    <xf numFmtId="0" fontId="39" fillId="0" borderId="14" xfId="0" applyFont="1" applyBorder="1" applyAlignment="1">
      <alignment horizontal="left" vertical="center" indent="2"/>
    </xf>
    <xf numFmtId="0" fontId="0" fillId="0" borderId="11" xfId="0" applyBorder="1" applyAlignment="1">
      <alignment horizontal="right" vertical="center"/>
    </xf>
    <xf numFmtId="0" fontId="44" fillId="0" borderId="16" xfId="0" applyFont="1" applyBorder="1" applyAlignment="1">
      <alignment horizontal="center" vertical="center" wrapText="1"/>
    </xf>
    <xf numFmtId="0" fontId="0" fillId="0" borderId="17" xfId="0" applyBorder="1" applyAlignment="1">
      <alignment horizontal="right" vertical="center"/>
    </xf>
    <xf numFmtId="0" fontId="0" fillId="0" borderId="17" xfId="0" applyBorder="1" applyAlignment="1">
      <alignment horizontal="center" vertical="center"/>
    </xf>
    <xf numFmtId="0" fontId="39" fillId="0" borderId="17" xfId="0" applyFont="1" applyBorder="1" applyAlignment="1">
      <alignment horizontal="center" vertical="center"/>
    </xf>
    <xf numFmtId="0" fontId="44" fillId="0" borderId="15" xfId="0" applyFont="1" applyBorder="1" applyAlignment="1">
      <alignment horizontal="center" vertical="center" wrapText="1"/>
    </xf>
    <xf numFmtId="2" fontId="0" fillId="0" borderId="14" xfId="0" applyNumberFormat="1" applyBorder="1" applyAlignment="1">
      <alignment horizontal="center" vertical="center"/>
    </xf>
    <xf numFmtId="0" fontId="0" fillId="0" borderId="14" xfId="0" applyBorder="1" applyAlignment="1">
      <alignment horizontal="right" vertical="center"/>
    </xf>
    <xf numFmtId="164" fontId="39" fillId="0" borderId="14" xfId="46" applyNumberFormat="1" applyFont="1" applyBorder="1" applyAlignment="1">
      <alignment horizontal="right" vertical="center"/>
    </xf>
    <xf numFmtId="164" fontId="0" fillId="0" borderId="14" xfId="46" applyNumberFormat="1" applyFont="1" applyBorder="1" applyAlignment="1">
      <alignment horizontal="right" vertical="center"/>
    </xf>
    <xf numFmtId="165" fontId="0" fillId="0" borderId="14" xfId="46" applyNumberFormat="1" applyFont="1" applyBorder="1" applyAlignment="1">
      <alignment horizontal="right" vertical="center"/>
    </xf>
    <xf numFmtId="0" fontId="0" fillId="0" borderId="18" xfId="0" applyBorder="1" applyAlignment="1">
      <alignment vertical="center"/>
    </xf>
    <xf numFmtId="0" fontId="0" fillId="0" borderId="19" xfId="0" applyBorder="1" applyAlignment="1">
      <alignment vertical="center"/>
    </xf>
    <xf numFmtId="0" fontId="5" fillId="0" borderId="19" xfId="0" applyFont="1" applyBorder="1" applyAlignment="1">
      <alignment horizontal="right" vertical="center"/>
    </xf>
    <xf numFmtId="0" fontId="0" fillId="0" borderId="20" xfId="0" applyBorder="1" applyAlignment="1">
      <alignment horizontal="right" vertical="center"/>
    </xf>
    <xf numFmtId="9" fontId="0" fillId="0" borderId="20" xfId="60" applyFont="1" applyBorder="1" applyAlignment="1">
      <alignment horizontal="center" vertical="center"/>
    </xf>
    <xf numFmtId="2" fontId="45" fillId="0" borderId="14" xfId="0" applyNumberFormat="1" applyFont="1" applyBorder="1" applyAlignment="1">
      <alignment horizontal="center" vertical="center"/>
    </xf>
    <xf numFmtId="1" fontId="45" fillId="0" borderId="10" xfId="0" applyNumberFormat="1" applyFont="1" applyBorder="1" applyAlignment="1">
      <alignment horizontal="center" vertical="center"/>
    </xf>
    <xf numFmtId="1" fontId="45" fillId="0" borderId="11" xfId="0" applyNumberFormat="1" applyFont="1" applyBorder="1" applyAlignment="1">
      <alignment horizontal="center" vertical="center"/>
    </xf>
    <xf numFmtId="165" fontId="46" fillId="0" borderId="14" xfId="46" applyNumberFormat="1" applyFont="1" applyBorder="1" applyAlignment="1">
      <alignment horizontal="right" vertical="center"/>
    </xf>
    <xf numFmtId="165" fontId="46" fillId="0" borderId="10" xfId="46" applyNumberFormat="1" applyFont="1" applyBorder="1" applyAlignment="1">
      <alignment horizontal="right" vertical="center"/>
    </xf>
    <xf numFmtId="165" fontId="46" fillId="0" borderId="11" xfId="46" applyNumberFormat="1" applyFont="1" applyBorder="1" applyAlignment="1">
      <alignment horizontal="right" vertical="center"/>
    </xf>
    <xf numFmtId="165" fontId="47" fillId="0" borderId="11" xfId="46" applyNumberFormat="1" applyFont="1" applyBorder="1"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right" vertical="center"/>
    </xf>
    <xf numFmtId="0" fontId="48" fillId="0" borderId="0" xfId="0" applyFont="1" applyAlignment="1">
      <alignment horizontal="left" vertical="center"/>
    </xf>
    <xf numFmtId="0" fontId="43" fillId="0" borderId="14" xfId="0" applyFont="1" applyBorder="1" applyAlignment="1">
      <alignment horizontal="left" vertical="center"/>
    </xf>
    <xf numFmtId="0" fontId="43" fillId="0" borderId="10" xfId="0" applyFont="1" applyBorder="1" applyAlignment="1">
      <alignment horizontal="left" vertical="center"/>
    </xf>
    <xf numFmtId="0" fontId="43" fillId="0" borderId="17" xfId="0" applyFont="1" applyBorder="1" applyAlignment="1">
      <alignment horizontal="left" vertical="center"/>
    </xf>
    <xf numFmtId="0" fontId="43" fillId="0" borderId="21" xfId="0" applyFont="1" applyBorder="1" applyAlignment="1">
      <alignment horizontal="left" vertical="center"/>
    </xf>
    <xf numFmtId="0" fontId="43" fillId="0" borderId="22" xfId="0" applyFont="1" applyBorder="1" applyAlignment="1">
      <alignment horizontal="left" vertical="center"/>
    </xf>
    <xf numFmtId="0" fontId="43" fillId="0" borderId="23" xfId="0" applyFont="1" applyBorder="1" applyAlignment="1">
      <alignment horizontal="left" vertical="center"/>
    </xf>
    <xf numFmtId="165" fontId="47" fillId="0" borderId="14" xfId="46" applyNumberFormat="1" applyFont="1" applyBorder="1" applyAlignment="1">
      <alignment horizontal="center" vertical="center"/>
    </xf>
    <xf numFmtId="165" fontId="47" fillId="0" borderId="10" xfId="46" applyNumberFormat="1" applyFont="1" applyBorder="1" applyAlignment="1">
      <alignment horizontal="center" vertical="center"/>
    </xf>
    <xf numFmtId="165" fontId="47" fillId="0" borderId="21" xfId="46" applyNumberFormat="1" applyFont="1" applyBorder="1" applyAlignment="1">
      <alignment horizontal="center" vertical="center"/>
    </xf>
    <xf numFmtId="165" fontId="47" fillId="0" borderId="22" xfId="46" applyNumberFormat="1" applyFont="1" applyBorder="1" applyAlignment="1">
      <alignment horizontal="center" vertical="center"/>
    </xf>
    <xf numFmtId="165" fontId="47" fillId="0" borderId="24" xfId="46" applyNumberFormat="1" applyFont="1" applyBorder="1" applyAlignment="1">
      <alignment horizontal="center" vertical="center"/>
    </xf>
    <xf numFmtId="0" fontId="39" fillId="0" borderId="18" xfId="0" applyFont="1" applyBorder="1" applyAlignment="1">
      <alignment horizontal="center" vertical="center"/>
    </xf>
    <xf numFmtId="0" fontId="39" fillId="0" borderId="19" xfId="0" applyFont="1" applyBorder="1" applyAlignment="1">
      <alignment horizontal="center" vertical="center"/>
    </xf>
    <xf numFmtId="0" fontId="39" fillId="0" borderId="20"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9" fillId="0" borderId="0" xfId="0" applyFont="1" applyAlignment="1">
      <alignment vertical="top" wrapText="1"/>
    </xf>
    <xf numFmtId="0" fontId="0" fillId="0" borderId="0" xfId="0" applyAlignment="1">
      <alignment vertical="top" wrapText="1"/>
    </xf>
    <xf numFmtId="0" fontId="9" fillId="0" borderId="0" xfId="0" applyFont="1" applyFill="1" applyAlignment="1">
      <alignment vertical="top" wrapText="1"/>
    </xf>
  </cellXfs>
  <cellStyles count="47">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ivatkozott cella" xfId="49"/>
    <cellStyle name="Jegyzet"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35"/>
  <sheetViews>
    <sheetView tabSelected="1" zoomScalePageLayoutView="0" workbookViewId="0" topLeftCell="A1">
      <selection activeCell="H18" sqref="H18"/>
    </sheetView>
  </sheetViews>
  <sheetFormatPr defaultColWidth="9.140625" defaultRowHeight="15"/>
  <cols>
    <col min="1" max="1" width="22.7109375" style="1" customWidth="1"/>
    <col min="2" max="2" width="12.57421875" style="1" customWidth="1"/>
    <col min="3" max="3" width="11.7109375" style="4" customWidth="1"/>
    <col min="4" max="4" width="12.57421875" style="2" customWidth="1"/>
    <col min="5" max="5" width="15.28125" style="1" customWidth="1"/>
    <col min="6" max="6" width="20.140625" style="1" customWidth="1"/>
    <col min="7" max="7" width="15.28125" style="1" customWidth="1"/>
    <col min="8" max="16384" width="9.140625" style="1" customWidth="1"/>
  </cols>
  <sheetData>
    <row r="1" spans="1:7" ht="21">
      <c r="A1" s="67" t="s">
        <v>14</v>
      </c>
      <c r="B1" s="67"/>
      <c r="C1" s="67"/>
      <c r="D1" s="67"/>
      <c r="E1" s="67"/>
      <c r="F1" s="67"/>
      <c r="G1" s="67"/>
    </row>
    <row r="2" ht="21" customHeight="1" thickBot="1"/>
    <row r="3" spans="1:7" ht="51.75" customHeight="1">
      <c r="A3" s="36"/>
      <c r="B3" s="28" t="s">
        <v>0</v>
      </c>
      <c r="C3" s="28" t="s">
        <v>3</v>
      </c>
      <c r="D3" s="41" t="s">
        <v>2</v>
      </c>
      <c r="E3" s="45" t="s">
        <v>1</v>
      </c>
      <c r="F3" s="28" t="s">
        <v>62</v>
      </c>
      <c r="G3" s="29" t="s">
        <v>12</v>
      </c>
    </row>
    <row r="4" spans="1:7" ht="15">
      <c r="A4" s="79"/>
      <c r="B4" s="80"/>
      <c r="C4" s="80"/>
      <c r="D4" s="80"/>
      <c r="E4" s="80"/>
      <c r="F4" s="80"/>
      <c r="G4" s="81"/>
    </row>
    <row r="5" spans="1:7" ht="15">
      <c r="A5" s="37" t="s">
        <v>60</v>
      </c>
      <c r="B5" s="32"/>
      <c r="C5" s="31">
        <v>216</v>
      </c>
      <c r="D5" s="43" t="s">
        <v>58</v>
      </c>
      <c r="E5" s="46">
        <v>571.8</v>
      </c>
      <c r="F5" s="32"/>
      <c r="G5" s="38"/>
    </row>
    <row r="6" spans="1:7" ht="15">
      <c r="A6" s="34"/>
      <c r="B6" s="32"/>
      <c r="C6" s="31">
        <v>6</v>
      </c>
      <c r="D6" s="43" t="s">
        <v>59</v>
      </c>
      <c r="E6" s="46">
        <v>27.3</v>
      </c>
      <c r="F6" s="32"/>
      <c r="G6" s="38"/>
    </row>
    <row r="7" spans="1:7" ht="15">
      <c r="A7" s="82"/>
      <c r="B7" s="83"/>
      <c r="C7" s="83"/>
      <c r="D7" s="83"/>
      <c r="E7" s="83"/>
      <c r="F7" s="83"/>
      <c r="G7" s="84"/>
    </row>
    <row r="8" spans="1:7" ht="15">
      <c r="A8" s="37" t="s">
        <v>61</v>
      </c>
      <c r="B8" s="32"/>
      <c r="C8" s="31"/>
      <c r="D8" s="44"/>
      <c r="E8" s="46"/>
      <c r="F8" s="32">
        <v>1756</v>
      </c>
      <c r="G8" s="38"/>
    </row>
    <row r="9" spans="1:7" ht="15">
      <c r="A9" s="39" t="s">
        <v>63</v>
      </c>
      <c r="B9" s="32"/>
      <c r="C9" s="31"/>
      <c r="D9" s="44"/>
      <c r="E9" s="46"/>
      <c r="F9" s="32"/>
      <c r="G9" s="38"/>
    </row>
    <row r="10" spans="1:7" ht="15">
      <c r="A10" s="39" t="s">
        <v>130</v>
      </c>
      <c r="B10" s="32"/>
      <c r="C10" s="31"/>
      <c r="D10" s="43"/>
      <c r="E10" s="46"/>
      <c r="F10" s="32"/>
      <c r="G10" s="38">
        <v>855</v>
      </c>
    </row>
    <row r="11" spans="1:7" ht="15">
      <c r="A11" s="39" t="s">
        <v>13</v>
      </c>
      <c r="B11" s="32"/>
      <c r="C11" s="31"/>
      <c r="D11" s="43"/>
      <c r="E11" s="46"/>
      <c r="F11" s="32"/>
      <c r="G11" s="38"/>
    </row>
    <row r="12" spans="1:7" ht="15">
      <c r="A12" s="82"/>
      <c r="B12" s="83"/>
      <c r="C12" s="83"/>
      <c r="D12" s="83"/>
      <c r="E12" s="83"/>
      <c r="F12" s="83"/>
      <c r="G12" s="84"/>
    </row>
    <row r="13" spans="1:7" ht="15">
      <c r="A13" s="37" t="s">
        <v>11</v>
      </c>
      <c r="B13" s="32"/>
      <c r="C13" s="31"/>
      <c r="D13" s="43"/>
      <c r="E13" s="56">
        <f>SUM(E5:E12)</f>
        <v>599.0999999999999</v>
      </c>
      <c r="F13" s="57">
        <f>SUM(F8:F8)</f>
        <v>1756</v>
      </c>
      <c r="G13" s="58">
        <f>SUM(G10:G12)</f>
        <v>855</v>
      </c>
    </row>
    <row r="14" spans="1:7" ht="15">
      <c r="A14" s="82"/>
      <c r="B14" s="83"/>
      <c r="C14" s="83"/>
      <c r="D14" s="83"/>
      <c r="E14" s="83"/>
      <c r="F14" s="83"/>
      <c r="G14" s="84"/>
    </row>
    <row r="15" spans="1:7" ht="15">
      <c r="A15" s="37" t="s">
        <v>6</v>
      </c>
      <c r="B15" s="30"/>
      <c r="C15" s="33"/>
      <c r="D15" s="42"/>
      <c r="E15" s="47"/>
      <c r="F15" s="35"/>
      <c r="G15" s="40"/>
    </row>
    <row r="16" spans="1:7" ht="15">
      <c r="A16" s="51"/>
      <c r="B16" s="52"/>
      <c r="C16" s="53"/>
      <c r="D16" s="54" t="s">
        <v>4</v>
      </c>
      <c r="E16" s="48">
        <v>60000</v>
      </c>
      <c r="F16" s="9"/>
      <c r="G16" s="10"/>
    </row>
    <row r="17" spans="1:7" ht="15">
      <c r="A17" s="51"/>
      <c r="B17" s="52"/>
      <c r="C17" s="53"/>
      <c r="D17" s="54" t="s">
        <v>5</v>
      </c>
      <c r="E17" s="48"/>
      <c r="F17" s="9">
        <v>15000</v>
      </c>
      <c r="G17" s="10"/>
    </row>
    <row r="18" spans="1:7" ht="15">
      <c r="A18" s="51"/>
      <c r="B18" s="52"/>
      <c r="C18" s="53"/>
      <c r="D18" s="54" t="s">
        <v>65</v>
      </c>
      <c r="E18" s="49"/>
      <c r="F18" s="5"/>
      <c r="G18" s="11">
        <v>15000</v>
      </c>
    </row>
    <row r="19" spans="1:7" ht="15">
      <c r="A19" s="63"/>
      <c r="B19" s="64"/>
      <c r="C19" s="64"/>
      <c r="D19" s="66" t="s">
        <v>131</v>
      </c>
      <c r="E19" s="64"/>
      <c r="F19" s="64"/>
      <c r="G19" s="65"/>
    </row>
    <row r="20" spans="1:7" ht="15">
      <c r="A20" s="51" t="s">
        <v>7</v>
      </c>
      <c r="B20" s="52"/>
      <c r="C20" s="53"/>
      <c r="D20" s="54"/>
      <c r="E20" s="50">
        <f>(E13*E16)+E19</f>
        <v>35945999.99999999</v>
      </c>
      <c r="F20" s="6">
        <f>F13*F17</f>
        <v>26340000</v>
      </c>
      <c r="G20" s="12">
        <f>G13*G18</f>
        <v>12825000</v>
      </c>
    </row>
    <row r="21" spans="1:7" ht="15">
      <c r="A21" s="51" t="s">
        <v>8</v>
      </c>
      <c r="B21" s="52"/>
      <c r="C21" s="53"/>
      <c r="D21" s="55">
        <v>0.27</v>
      </c>
      <c r="E21" s="50">
        <f>E20*$D21</f>
        <v>9705419.999999998</v>
      </c>
      <c r="F21" s="6">
        <f>F20*0.27</f>
        <v>7111800.000000001</v>
      </c>
      <c r="G21" s="12">
        <f>G20*0.27</f>
        <v>3462750</v>
      </c>
    </row>
    <row r="22" spans="1:7" ht="15.75">
      <c r="A22" s="51" t="s">
        <v>9</v>
      </c>
      <c r="B22" s="52"/>
      <c r="C22" s="53"/>
      <c r="D22" s="54"/>
      <c r="E22" s="59">
        <f>E20+E21</f>
        <v>45651419.99999999</v>
      </c>
      <c r="F22" s="60">
        <f>F20+F21</f>
        <v>33451800</v>
      </c>
      <c r="G22" s="61">
        <f>G20+G21</f>
        <v>16287750</v>
      </c>
    </row>
    <row r="23" spans="1:7" ht="18.75">
      <c r="A23" s="68" t="s">
        <v>10</v>
      </c>
      <c r="B23" s="69"/>
      <c r="C23" s="69"/>
      <c r="D23" s="70"/>
      <c r="E23" s="74">
        <f>E22+F22</f>
        <v>79103220</v>
      </c>
      <c r="F23" s="75"/>
      <c r="G23" s="62"/>
    </row>
    <row r="24" spans="1:7" ht="19.5" thickBot="1">
      <c r="A24" s="71"/>
      <c r="B24" s="72"/>
      <c r="C24" s="72"/>
      <c r="D24" s="73"/>
      <c r="E24" s="76">
        <f>E22+F22+G22</f>
        <v>95390970</v>
      </c>
      <c r="F24" s="77"/>
      <c r="G24" s="78"/>
    </row>
    <row r="25" spans="1:7" ht="18.75">
      <c r="A25" s="7"/>
      <c r="B25" s="7"/>
      <c r="C25" s="7"/>
      <c r="D25" s="7"/>
      <c r="E25" s="8"/>
      <c r="F25" s="8"/>
      <c r="G25" s="8"/>
    </row>
    <row r="26" ht="15">
      <c r="A26" s="1" t="s">
        <v>129</v>
      </c>
    </row>
    <row r="35" spans="1:7" s="3" customFormat="1" ht="18.75">
      <c r="A35" s="1"/>
      <c r="B35" s="1"/>
      <c r="C35" s="4"/>
      <c r="D35" s="2"/>
      <c r="E35" s="1"/>
      <c r="F35" s="1"/>
      <c r="G35" s="1"/>
    </row>
  </sheetData>
  <sheetProtection/>
  <mergeCells count="8">
    <mergeCell ref="A1:G1"/>
    <mergeCell ref="A23:D24"/>
    <mergeCell ref="E23:F23"/>
    <mergeCell ref="E24:G24"/>
    <mergeCell ref="A4:G4"/>
    <mergeCell ref="A7:G7"/>
    <mergeCell ref="A12:G12"/>
    <mergeCell ref="A14:G14"/>
  </mergeCells>
  <printOptions horizontalCentered="1"/>
  <pageMargins left="0.7086614173228347" right="0.7086614173228347" top="1.141732283464567" bottom="0.7480314960629921" header="0.31496062992125984" footer="0.31496062992125984"/>
  <pageSetup fitToHeight="1"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dimension ref="A1:K46"/>
  <sheetViews>
    <sheetView zoomScale="120" zoomScaleNormal="120" zoomScaleSheetLayoutView="100" zoomScalePageLayoutView="0" workbookViewId="0" topLeftCell="C25">
      <selection activeCell="H1" sqref="H1"/>
    </sheetView>
  </sheetViews>
  <sheetFormatPr defaultColWidth="9.140625" defaultRowHeight="15"/>
  <cols>
    <col min="1" max="1" width="4.28125" style="24" customWidth="1"/>
    <col min="2" max="2" width="19.28125" style="22" bestFit="1" customWidth="1"/>
    <col min="3" max="3" width="47.28125" style="25" customWidth="1"/>
    <col min="4" max="4" width="6.7109375" style="26" customWidth="1"/>
    <col min="5" max="5" width="5.140625" style="25" customWidth="1"/>
    <col min="6" max="7" width="8.28125" style="27" customWidth="1"/>
    <col min="8" max="9" width="10.28125" style="27" customWidth="1"/>
    <col min="10" max="10" width="15.7109375" style="22" customWidth="1"/>
    <col min="11" max="16384" width="9.140625" style="22" customWidth="1"/>
  </cols>
  <sheetData>
    <row r="1" spans="1:9" s="16" customFormat="1" ht="25.5">
      <c r="A1" s="13" t="s">
        <v>15</v>
      </c>
      <c r="B1" s="14" t="s">
        <v>16</v>
      </c>
      <c r="C1" s="14" t="s">
        <v>17</v>
      </c>
      <c r="D1" s="15" t="s">
        <v>18</v>
      </c>
      <c r="E1" s="14" t="s">
        <v>19</v>
      </c>
      <c r="F1" s="15" t="s">
        <v>20</v>
      </c>
      <c r="G1" s="15" t="s">
        <v>21</v>
      </c>
      <c r="H1" s="15" t="s">
        <v>22</v>
      </c>
      <c r="I1" s="15" t="s">
        <v>23</v>
      </c>
    </row>
    <row r="2" spans="1:11" s="16" customFormat="1" ht="25.5">
      <c r="A2" s="17">
        <v>1</v>
      </c>
      <c r="B2" s="18" t="s">
        <v>24</v>
      </c>
      <c r="C2" s="18" t="s">
        <v>25</v>
      </c>
      <c r="D2" s="19">
        <v>511</v>
      </c>
      <c r="E2" s="18" t="s">
        <v>26</v>
      </c>
      <c r="F2" s="20"/>
      <c r="G2" s="20"/>
      <c r="H2" s="19">
        <f>ROUND(D2*F2,0)</f>
        <v>0</v>
      </c>
      <c r="I2" s="19">
        <f>ROUND(D2*G2,0)</f>
        <v>0</v>
      </c>
      <c r="J2" s="19"/>
      <c r="K2" s="19"/>
    </row>
    <row r="3" spans="1:11" s="16" customFormat="1" ht="25.5">
      <c r="A3" s="17">
        <v>2</v>
      </c>
      <c r="B3" s="18" t="s">
        <v>36</v>
      </c>
      <c r="C3" s="18" t="s">
        <v>38</v>
      </c>
      <c r="D3" s="19">
        <v>106</v>
      </c>
      <c r="E3" s="18" t="s">
        <v>37</v>
      </c>
      <c r="F3" s="20"/>
      <c r="G3" s="20"/>
      <c r="H3" s="19">
        <f>ROUND(D3*F3,0)</f>
        <v>0</v>
      </c>
      <c r="I3" s="19">
        <f>ROUND(D3*G3,0)</f>
        <v>0</v>
      </c>
      <c r="J3" s="19"/>
      <c r="K3" s="19"/>
    </row>
    <row r="4" spans="1:9" ht="25.5">
      <c r="A4" s="17">
        <v>3</v>
      </c>
      <c r="B4" s="18" t="s">
        <v>28</v>
      </c>
      <c r="C4" s="21" t="s">
        <v>40</v>
      </c>
      <c r="D4" s="19">
        <v>2</v>
      </c>
      <c r="E4" s="18" t="s">
        <v>27</v>
      </c>
      <c r="F4" s="20"/>
      <c r="G4" s="20"/>
      <c r="H4" s="19">
        <f>ROUND(D4*F4,0)</f>
        <v>0</v>
      </c>
      <c r="I4" s="19">
        <f>ROUND(D4*G4,0)</f>
        <v>0</v>
      </c>
    </row>
    <row r="5" spans="1:9" ht="63.75">
      <c r="A5" s="17"/>
      <c r="B5" s="18"/>
      <c r="C5" s="21" t="s">
        <v>29</v>
      </c>
      <c r="D5" s="19"/>
      <c r="E5" s="18"/>
      <c r="F5" s="19"/>
      <c r="G5" s="19"/>
      <c r="H5" s="19"/>
      <c r="I5" s="19"/>
    </row>
    <row r="6" spans="1:9" ht="63.75">
      <c r="A6" s="17"/>
      <c r="B6" s="18"/>
      <c r="C6" s="21" t="s">
        <v>30</v>
      </c>
      <c r="D6" s="19"/>
      <c r="E6" s="18"/>
      <c r="F6" s="19"/>
      <c r="G6" s="19"/>
      <c r="H6" s="19"/>
      <c r="I6" s="19"/>
    </row>
    <row r="7" spans="1:9" ht="38.25">
      <c r="A7" s="17"/>
      <c r="B7" s="18"/>
      <c r="C7" s="21" t="s">
        <v>39</v>
      </c>
      <c r="D7" s="19"/>
      <c r="E7" s="18"/>
      <c r="F7" s="19"/>
      <c r="G7" s="19"/>
      <c r="H7" s="19"/>
      <c r="I7" s="19"/>
    </row>
    <row r="8" spans="1:9" ht="12.75">
      <c r="A8" s="17"/>
      <c r="B8" s="18"/>
      <c r="D8" s="19"/>
      <c r="E8" s="18"/>
      <c r="F8" s="19"/>
      <c r="G8" s="19"/>
      <c r="H8" s="19"/>
      <c r="I8" s="19"/>
    </row>
    <row r="9" spans="1:9" ht="25.5">
      <c r="A9" s="17">
        <v>4</v>
      </c>
      <c r="B9" s="18" t="s">
        <v>31</v>
      </c>
      <c r="C9" s="18" t="s">
        <v>41</v>
      </c>
      <c r="D9" s="19">
        <v>153</v>
      </c>
      <c r="E9" s="18" t="s">
        <v>27</v>
      </c>
      <c r="F9" s="20"/>
      <c r="G9" s="20"/>
      <c r="H9" s="19">
        <f>ROUND(D9*F9,0)</f>
        <v>0</v>
      </c>
      <c r="I9" s="19">
        <f>ROUND(D9*G9,0)</f>
        <v>0</v>
      </c>
    </row>
    <row r="10" spans="1:9" ht="12.75">
      <c r="A10" s="17"/>
      <c r="B10" s="18"/>
      <c r="C10" s="18"/>
      <c r="D10" s="19"/>
      <c r="E10" s="18"/>
      <c r="F10" s="19"/>
      <c r="G10" s="19"/>
      <c r="H10" s="19"/>
      <c r="I10" s="19"/>
    </row>
    <row r="11" spans="1:9" ht="25.5">
      <c r="A11" s="17">
        <f>A9+1</f>
        <v>5</v>
      </c>
      <c r="B11" s="18" t="s">
        <v>32</v>
      </c>
      <c r="C11" s="18" t="s">
        <v>66</v>
      </c>
      <c r="D11" s="19">
        <v>2</v>
      </c>
      <c r="E11" s="18" t="s">
        <v>27</v>
      </c>
      <c r="F11" s="20"/>
      <c r="G11" s="20"/>
      <c r="H11" s="19">
        <f>ROUND(D11*F11,0)</f>
        <v>0</v>
      </c>
      <c r="I11" s="19">
        <f>ROUND(D11*G11,0)</f>
        <v>0</v>
      </c>
    </row>
    <row r="12" spans="1:9" ht="12.75">
      <c r="A12" s="17"/>
      <c r="B12" s="18"/>
      <c r="C12" s="18"/>
      <c r="D12" s="19"/>
      <c r="E12" s="18"/>
      <c r="F12" s="19"/>
      <c r="G12" s="19"/>
      <c r="H12" s="19"/>
      <c r="I12" s="19"/>
    </row>
    <row r="13" spans="1:9" ht="25.5">
      <c r="A13" s="17">
        <f>A11+1</f>
        <v>6</v>
      </c>
      <c r="B13" s="18" t="s">
        <v>33</v>
      </c>
      <c r="C13" s="18" t="s">
        <v>67</v>
      </c>
      <c r="D13" s="19">
        <v>2</v>
      </c>
      <c r="E13" s="18" t="s">
        <v>27</v>
      </c>
      <c r="F13" s="20"/>
      <c r="G13" s="20"/>
      <c r="H13" s="19">
        <f>ROUND(D13*F13,0)</f>
        <v>0</v>
      </c>
      <c r="I13" s="19">
        <f>ROUND(D13*G13,0)</f>
        <v>0</v>
      </c>
    </row>
    <row r="14" spans="1:9" ht="12.75">
      <c r="A14" s="17"/>
      <c r="B14" s="18"/>
      <c r="C14" s="18"/>
      <c r="D14" s="19"/>
      <c r="E14" s="18"/>
      <c r="F14" s="19"/>
      <c r="G14" s="19"/>
      <c r="H14" s="19"/>
      <c r="I14" s="19"/>
    </row>
    <row r="15" spans="1:9" ht="25.5">
      <c r="A15" s="17">
        <f aca="true" t="shared" si="0" ref="A15:A33">A13+1</f>
        <v>7</v>
      </c>
      <c r="B15" s="18" t="s">
        <v>34</v>
      </c>
      <c r="C15" s="18" t="s">
        <v>42</v>
      </c>
      <c r="D15" s="19">
        <v>23</v>
      </c>
      <c r="E15" s="18" t="s">
        <v>27</v>
      </c>
      <c r="F15" s="20"/>
      <c r="G15" s="20"/>
      <c r="H15" s="19">
        <f>ROUND(D15*F15,0)</f>
        <v>0</v>
      </c>
      <c r="I15" s="19">
        <f>ROUND(D15*G15,0)</f>
        <v>0</v>
      </c>
    </row>
    <row r="16" spans="1:9" ht="12.75">
      <c r="A16" s="17"/>
      <c r="B16" s="18"/>
      <c r="C16" s="18"/>
      <c r="D16" s="19"/>
      <c r="E16" s="18"/>
      <c r="F16" s="19"/>
      <c r="G16" s="19"/>
      <c r="H16" s="19"/>
      <c r="I16" s="19"/>
    </row>
    <row r="17" spans="1:9" ht="25.5">
      <c r="A17" s="17">
        <f t="shared" si="0"/>
        <v>8</v>
      </c>
      <c r="B17" s="18" t="s">
        <v>46</v>
      </c>
      <c r="C17" s="18" t="s">
        <v>43</v>
      </c>
      <c r="D17" s="19">
        <v>4</v>
      </c>
      <c r="E17" s="18" t="s">
        <v>27</v>
      </c>
      <c r="F17" s="20"/>
      <c r="G17" s="20"/>
      <c r="H17" s="19">
        <f>ROUND(D17*F17,0)</f>
        <v>0</v>
      </c>
      <c r="I17" s="19">
        <f>ROUND(D17*G17,0)</f>
        <v>0</v>
      </c>
    </row>
    <row r="18" spans="1:9" ht="12.75">
      <c r="A18" s="17"/>
      <c r="B18" s="18"/>
      <c r="C18" s="18"/>
      <c r="D18" s="19"/>
      <c r="E18" s="18"/>
      <c r="F18" s="19"/>
      <c r="G18" s="19"/>
      <c r="H18" s="19"/>
      <c r="I18" s="19"/>
    </row>
    <row r="19" spans="1:9" ht="25.5">
      <c r="A19" s="17">
        <f t="shared" si="0"/>
        <v>9</v>
      </c>
      <c r="B19" s="18" t="s">
        <v>47</v>
      </c>
      <c r="C19" s="18" t="s">
        <v>68</v>
      </c>
      <c r="D19" s="19">
        <v>1</v>
      </c>
      <c r="E19" s="18" t="s">
        <v>27</v>
      </c>
      <c r="F19" s="20"/>
      <c r="G19" s="20"/>
      <c r="H19" s="19">
        <f>ROUND(D19*F19,0)</f>
        <v>0</v>
      </c>
      <c r="I19" s="19">
        <f>ROUND(D19*G19,0)</f>
        <v>0</v>
      </c>
    </row>
    <row r="20" spans="1:9" ht="12.75">
      <c r="A20" s="17"/>
      <c r="B20" s="18"/>
      <c r="C20" s="18"/>
      <c r="D20" s="19"/>
      <c r="E20" s="18"/>
      <c r="F20" s="19"/>
      <c r="G20" s="19"/>
      <c r="H20" s="19"/>
      <c r="I20" s="19"/>
    </row>
    <row r="21" spans="1:9" ht="25.5">
      <c r="A21" s="17">
        <f t="shared" si="0"/>
        <v>10</v>
      </c>
      <c r="B21" s="18" t="s">
        <v>48</v>
      </c>
      <c r="C21" s="18" t="s">
        <v>69</v>
      </c>
      <c r="D21" s="19">
        <v>1</v>
      </c>
      <c r="E21" s="18" t="s">
        <v>27</v>
      </c>
      <c r="F21" s="20"/>
      <c r="G21" s="20"/>
      <c r="H21" s="19">
        <f>ROUND(D21*F21,0)</f>
        <v>0</v>
      </c>
      <c r="I21" s="19">
        <f>ROUND(D21*G21,0)</f>
        <v>0</v>
      </c>
    </row>
    <row r="22" spans="1:9" ht="12.75">
      <c r="A22" s="17"/>
      <c r="B22" s="18"/>
      <c r="C22" s="18"/>
      <c r="D22" s="19"/>
      <c r="E22" s="18"/>
      <c r="F22" s="19"/>
      <c r="G22" s="19"/>
      <c r="H22" s="19"/>
      <c r="I22" s="19"/>
    </row>
    <row r="23" spans="1:9" ht="25.5">
      <c r="A23" s="17">
        <f t="shared" si="0"/>
        <v>11</v>
      </c>
      <c r="B23" s="18" t="s">
        <v>49</v>
      </c>
      <c r="C23" s="18" t="s">
        <v>44</v>
      </c>
      <c r="D23" s="19">
        <v>3</v>
      </c>
      <c r="E23" s="18" t="s">
        <v>27</v>
      </c>
      <c r="F23" s="20"/>
      <c r="G23" s="20"/>
      <c r="H23" s="19">
        <f>ROUND(D23*F23,0)</f>
        <v>0</v>
      </c>
      <c r="I23" s="19">
        <f>ROUND(D23*G23,0)</f>
        <v>0</v>
      </c>
    </row>
    <row r="24" spans="1:9" ht="12.75">
      <c r="A24" s="17"/>
      <c r="B24" s="18"/>
      <c r="C24" s="18"/>
      <c r="D24" s="19"/>
      <c r="E24" s="18"/>
      <c r="F24" s="20"/>
      <c r="G24" s="20"/>
      <c r="H24" s="19"/>
      <c r="I24" s="19"/>
    </row>
    <row r="25" spans="1:9" ht="25.5">
      <c r="A25" s="17">
        <f t="shared" si="0"/>
        <v>12</v>
      </c>
      <c r="B25" s="18" t="s">
        <v>50</v>
      </c>
      <c r="C25" s="18" t="s">
        <v>70</v>
      </c>
      <c r="D25" s="19">
        <v>2</v>
      </c>
      <c r="E25" s="18" t="s">
        <v>27</v>
      </c>
      <c r="F25" s="20"/>
      <c r="G25" s="20"/>
      <c r="H25" s="19">
        <f>ROUND(D25*F25,0)</f>
        <v>0</v>
      </c>
      <c r="I25" s="19">
        <f>ROUND(D25*G25,0)</f>
        <v>0</v>
      </c>
    </row>
    <row r="26" spans="1:9" ht="12.75">
      <c r="A26" s="17"/>
      <c r="B26" s="18"/>
      <c r="C26" s="18"/>
      <c r="D26" s="19"/>
      <c r="E26" s="18"/>
      <c r="F26" s="20"/>
      <c r="G26" s="20"/>
      <c r="H26" s="19"/>
      <c r="I26" s="19"/>
    </row>
    <row r="27" spans="1:9" ht="25.5">
      <c r="A27" s="17">
        <f t="shared" si="0"/>
        <v>13</v>
      </c>
      <c r="B27" s="18" t="s">
        <v>51</v>
      </c>
      <c r="C27" s="18" t="s">
        <v>71</v>
      </c>
      <c r="D27" s="19">
        <v>10</v>
      </c>
      <c r="E27" s="18" t="s">
        <v>27</v>
      </c>
      <c r="F27" s="20"/>
      <c r="G27" s="20"/>
      <c r="H27" s="19">
        <f>ROUND(D27*F27,0)</f>
        <v>0</v>
      </c>
      <c r="I27" s="19">
        <f>ROUND(D27*G27,0)</f>
        <v>0</v>
      </c>
    </row>
    <row r="28" spans="1:9" ht="12.75">
      <c r="A28" s="17"/>
      <c r="B28" s="18"/>
      <c r="C28" s="18"/>
      <c r="D28" s="19"/>
      <c r="E28" s="18"/>
      <c r="F28" s="20"/>
      <c r="G28" s="20"/>
      <c r="H28" s="19"/>
      <c r="I28" s="19"/>
    </row>
    <row r="29" spans="1:9" ht="25.5">
      <c r="A29" s="17">
        <f t="shared" si="0"/>
        <v>14</v>
      </c>
      <c r="B29" s="18" t="s">
        <v>52</v>
      </c>
      <c r="C29" s="18" t="s">
        <v>72</v>
      </c>
      <c r="D29" s="19">
        <v>4</v>
      </c>
      <c r="E29" s="18" t="s">
        <v>27</v>
      </c>
      <c r="F29" s="20"/>
      <c r="G29" s="20"/>
      <c r="H29" s="19">
        <f>ROUND(D29*F29,0)</f>
        <v>0</v>
      </c>
      <c r="I29" s="19">
        <f>ROUND(D29*G29,0)</f>
        <v>0</v>
      </c>
    </row>
    <row r="30" spans="1:9" ht="12.75">
      <c r="A30" s="17"/>
      <c r="B30" s="18"/>
      <c r="C30" s="18"/>
      <c r="D30" s="19"/>
      <c r="E30" s="18"/>
      <c r="F30" s="20"/>
      <c r="G30" s="20"/>
      <c r="H30" s="19"/>
      <c r="I30" s="19"/>
    </row>
    <row r="31" spans="1:9" ht="25.5">
      <c r="A31" s="17">
        <f t="shared" si="0"/>
        <v>15</v>
      </c>
      <c r="B31" s="18" t="s">
        <v>53</v>
      </c>
      <c r="C31" s="18" t="s">
        <v>45</v>
      </c>
      <c r="D31" s="19">
        <v>3</v>
      </c>
      <c r="E31" s="18" t="s">
        <v>27</v>
      </c>
      <c r="F31" s="20"/>
      <c r="G31" s="20"/>
      <c r="H31" s="19">
        <f>ROUND(D31*F31,0)</f>
        <v>0</v>
      </c>
      <c r="I31" s="19">
        <f>ROUND(D31*G31,0)</f>
        <v>0</v>
      </c>
    </row>
    <row r="32" spans="1:9" ht="12.75">
      <c r="A32" s="17"/>
      <c r="B32" s="18"/>
      <c r="C32" s="18"/>
      <c r="D32" s="19"/>
      <c r="E32" s="18"/>
      <c r="F32" s="20"/>
      <c r="G32" s="20"/>
      <c r="H32" s="19"/>
      <c r="I32" s="19"/>
    </row>
    <row r="33" spans="1:9" ht="25.5">
      <c r="A33" s="17">
        <f t="shared" si="0"/>
        <v>16</v>
      </c>
      <c r="B33" s="18" t="s">
        <v>54</v>
      </c>
      <c r="C33" s="18" t="s">
        <v>64</v>
      </c>
      <c r="D33" s="19">
        <v>6</v>
      </c>
      <c r="E33" s="18" t="s">
        <v>27</v>
      </c>
      <c r="F33" s="20"/>
      <c r="G33" s="20"/>
      <c r="H33" s="19">
        <f>ROUND(D33*F33,0)</f>
        <v>0</v>
      </c>
      <c r="I33" s="19">
        <f>ROUND(D33*G33,0)</f>
        <v>0</v>
      </c>
    </row>
    <row r="34" spans="1:9" ht="12.75">
      <c r="A34" s="17"/>
      <c r="B34" s="18"/>
      <c r="C34" s="18"/>
      <c r="D34" s="19"/>
      <c r="E34" s="18"/>
      <c r="F34" s="20"/>
      <c r="G34" s="20"/>
      <c r="H34" s="19"/>
      <c r="I34" s="19"/>
    </row>
    <row r="35" spans="1:9" ht="25.5">
      <c r="A35" s="17">
        <v>17</v>
      </c>
      <c r="B35" s="18" t="s">
        <v>55</v>
      </c>
      <c r="C35" s="18" t="s">
        <v>73</v>
      </c>
      <c r="D35" s="19">
        <v>3</v>
      </c>
      <c r="E35" s="18" t="s">
        <v>27</v>
      </c>
      <c r="F35" s="20"/>
      <c r="G35" s="20"/>
      <c r="H35" s="19">
        <f>ROUND(D35*F35,0)</f>
        <v>0</v>
      </c>
      <c r="I35" s="19">
        <f>ROUND(D35*G35,0)</f>
        <v>0</v>
      </c>
    </row>
    <row r="36" spans="1:9" ht="12.75">
      <c r="A36" s="17"/>
      <c r="B36" s="18"/>
      <c r="C36" s="21"/>
      <c r="D36" s="19"/>
      <c r="E36" s="18"/>
      <c r="F36" s="19"/>
      <c r="G36" s="19"/>
      <c r="H36" s="19"/>
      <c r="I36" s="19"/>
    </row>
    <row r="37" spans="1:9" ht="25.5">
      <c r="A37" s="17">
        <v>18</v>
      </c>
      <c r="B37" s="18" t="s">
        <v>56</v>
      </c>
      <c r="C37" s="18" t="s">
        <v>74</v>
      </c>
      <c r="D37" s="19">
        <v>1</v>
      </c>
      <c r="E37" s="18" t="s">
        <v>27</v>
      </c>
      <c r="F37" s="20"/>
      <c r="G37" s="20"/>
      <c r="H37" s="19">
        <f>ROUND(D37*F37,0)</f>
        <v>0</v>
      </c>
      <c r="I37" s="19">
        <f>ROUND(D37*G37,0)</f>
        <v>0</v>
      </c>
    </row>
    <row r="38" spans="1:9" ht="12.75">
      <c r="A38" s="17"/>
      <c r="B38" s="18"/>
      <c r="C38" s="21"/>
      <c r="D38" s="19"/>
      <c r="E38" s="18"/>
      <c r="F38" s="19"/>
      <c r="G38" s="19"/>
      <c r="H38" s="19"/>
      <c r="I38" s="19"/>
    </row>
    <row r="39" spans="1:9" ht="25.5">
      <c r="A39" s="17">
        <v>19</v>
      </c>
      <c r="B39" s="18" t="s">
        <v>57</v>
      </c>
      <c r="C39" s="18" t="s">
        <v>75</v>
      </c>
      <c r="D39" s="19">
        <v>2</v>
      </c>
      <c r="E39" s="18" t="s">
        <v>27</v>
      </c>
      <c r="F39" s="20"/>
      <c r="G39" s="20"/>
      <c r="H39" s="19">
        <f>ROUND(D39*F39,0)</f>
        <v>0</v>
      </c>
      <c r="I39" s="19">
        <f>ROUND(D39*G39,0)</f>
        <v>0</v>
      </c>
    </row>
    <row r="40" spans="1:9" ht="12.75">
      <c r="A40" s="17"/>
      <c r="B40" s="18"/>
      <c r="C40" s="18"/>
      <c r="D40" s="19"/>
      <c r="E40" s="18"/>
      <c r="F40" s="19"/>
      <c r="G40" s="19"/>
      <c r="H40" s="19"/>
      <c r="I40" s="19"/>
    </row>
    <row r="41" spans="1:9" s="23" customFormat="1" ht="12.75">
      <c r="A41" s="13"/>
      <c r="B41" s="14"/>
      <c r="C41" s="14" t="s">
        <v>35</v>
      </c>
      <c r="D41" s="15">
        <f>SUM(D4:D40)</f>
        <v>222</v>
      </c>
      <c r="E41" s="14"/>
      <c r="F41" s="15"/>
      <c r="G41" s="15"/>
      <c r="H41" s="15">
        <f>ROUND(SUM(H1:H40),0)</f>
        <v>0</v>
      </c>
      <c r="I41" s="15">
        <f>ROUND(SUM(I1:I40),0)</f>
        <v>0</v>
      </c>
    </row>
    <row r="42" spans="1:9" ht="12.75">
      <c r="A42" s="17"/>
      <c r="B42" s="18"/>
      <c r="C42" s="18"/>
      <c r="D42" s="19"/>
      <c r="E42" s="18"/>
      <c r="F42" s="19"/>
      <c r="G42" s="19"/>
      <c r="H42" s="19"/>
      <c r="I42" s="19"/>
    </row>
    <row r="43" spans="2:8" ht="15">
      <c r="B43" s="85" t="s">
        <v>76</v>
      </c>
      <c r="C43" s="86"/>
      <c r="D43" s="86"/>
      <c r="E43" s="86"/>
      <c r="F43" s="86"/>
      <c r="G43" s="86"/>
      <c r="H43" s="86"/>
    </row>
    <row r="44" spans="2:8" ht="26.25" customHeight="1">
      <c r="B44" s="85" t="s">
        <v>77</v>
      </c>
      <c r="C44" s="87"/>
      <c r="D44" s="87"/>
      <c r="E44" s="87"/>
      <c r="F44" s="85"/>
      <c r="G44" s="85"/>
      <c r="H44" s="85"/>
    </row>
    <row r="45" spans="2:8" ht="15">
      <c r="B45" s="85" t="s">
        <v>78</v>
      </c>
      <c r="C45" s="86"/>
      <c r="D45" s="86"/>
      <c r="E45" s="86"/>
      <c r="F45" s="86"/>
      <c r="G45" s="86"/>
      <c r="H45" s="86"/>
    </row>
    <row r="46" spans="2:8" ht="42.75" customHeight="1">
      <c r="B46" s="85" t="s">
        <v>127</v>
      </c>
      <c r="C46" s="86"/>
      <c r="D46" s="86"/>
      <c r="E46" s="86"/>
      <c r="F46" s="86"/>
      <c r="G46" s="86"/>
      <c r="H46" s="86"/>
    </row>
  </sheetData>
  <sheetProtection/>
  <mergeCells count="4">
    <mergeCell ref="B43:H43"/>
    <mergeCell ref="B44:H44"/>
    <mergeCell ref="B45:H45"/>
    <mergeCell ref="B46:H46"/>
  </mergeCells>
  <printOptions/>
  <pageMargins left="0.2362204724409449" right="0.2362204724409449" top="0.7086614173228347" bottom="0.7086614173228347" header="0.4330708661417323" footer="0.4330708661417323"/>
  <pageSetup firstPageNumber="-4105" useFirstPageNumber="1" horizontalDpi="600" verticalDpi="600" orientation="portrait" paperSize="9" scale="75" r:id="rId1"/>
  <headerFooter>
    <oddHeader>&amp;L&amp;"Times New Roman CE,bold"&amp;10 Asztalosszerkezetek elhelyezése</oddHeader>
  </headerFooter>
</worksheet>
</file>

<file path=xl/worksheets/sheet3.xml><?xml version="1.0" encoding="utf-8"?>
<worksheet xmlns="http://schemas.openxmlformats.org/spreadsheetml/2006/main" xmlns:r="http://schemas.openxmlformats.org/officeDocument/2006/relationships">
  <dimension ref="A1:N40"/>
  <sheetViews>
    <sheetView zoomScalePageLayoutView="0" workbookViewId="0" topLeftCell="A1">
      <selection activeCell="Q31" sqref="Q31"/>
    </sheetView>
  </sheetViews>
  <sheetFormatPr defaultColWidth="9.140625" defaultRowHeight="15"/>
  <sheetData>
    <row r="1" spans="1:13" ht="15">
      <c r="A1" t="s">
        <v>79</v>
      </c>
      <c r="M1" t="s">
        <v>128</v>
      </c>
    </row>
    <row r="2" spans="1:13" ht="15">
      <c r="A2">
        <v>2</v>
      </c>
      <c r="B2" t="s">
        <v>80</v>
      </c>
      <c r="C2" t="s">
        <v>81</v>
      </c>
      <c r="D2" t="s">
        <v>83</v>
      </c>
      <c r="M2">
        <v>1.08</v>
      </c>
    </row>
    <row r="3" spans="1:13" ht="15">
      <c r="A3">
        <v>1</v>
      </c>
      <c r="B3" t="s">
        <v>80</v>
      </c>
      <c r="C3" t="s">
        <v>82</v>
      </c>
      <c r="D3" t="s">
        <v>84</v>
      </c>
      <c r="M3">
        <v>4.05</v>
      </c>
    </row>
    <row r="4" spans="1:13" ht="15">
      <c r="A4">
        <v>2</v>
      </c>
      <c r="B4" t="s">
        <v>80</v>
      </c>
      <c r="C4" t="s">
        <v>85</v>
      </c>
      <c r="D4" t="s">
        <v>87</v>
      </c>
      <c r="M4">
        <v>10.85</v>
      </c>
    </row>
    <row r="5" spans="1:13" ht="15">
      <c r="A5">
        <v>3</v>
      </c>
      <c r="B5" t="s">
        <v>80</v>
      </c>
      <c r="C5" t="s">
        <v>86</v>
      </c>
      <c r="D5" t="s">
        <v>88</v>
      </c>
      <c r="M5">
        <v>12.39</v>
      </c>
    </row>
    <row r="6" spans="1:13" ht="15">
      <c r="A6">
        <v>4</v>
      </c>
      <c r="B6" t="s">
        <v>80</v>
      </c>
      <c r="C6" t="s">
        <v>90</v>
      </c>
      <c r="D6" t="s">
        <v>91</v>
      </c>
      <c r="M6">
        <v>7.8</v>
      </c>
    </row>
    <row r="7" spans="1:13" ht="15">
      <c r="A7">
        <v>3</v>
      </c>
      <c r="B7" t="s">
        <v>80</v>
      </c>
      <c r="C7" t="s">
        <v>89</v>
      </c>
      <c r="D7" t="s">
        <v>92</v>
      </c>
      <c r="M7">
        <v>8.1</v>
      </c>
    </row>
    <row r="8" spans="1:13" ht="15">
      <c r="A8">
        <v>1</v>
      </c>
      <c r="B8" t="s">
        <v>80</v>
      </c>
      <c r="C8" t="s">
        <v>93</v>
      </c>
      <c r="D8" t="s">
        <v>94</v>
      </c>
      <c r="M8">
        <v>2.5</v>
      </c>
    </row>
    <row r="9" spans="1:13" ht="15">
      <c r="A9">
        <v>2</v>
      </c>
      <c r="B9" t="s">
        <v>80</v>
      </c>
      <c r="C9" t="s">
        <v>95</v>
      </c>
      <c r="D9" t="s">
        <v>94</v>
      </c>
      <c r="M9">
        <v>7</v>
      </c>
    </row>
    <row r="10" spans="1:13" ht="15">
      <c r="A10">
        <v>10</v>
      </c>
      <c r="B10" t="s">
        <v>80</v>
      </c>
      <c r="C10" t="s">
        <v>96</v>
      </c>
      <c r="D10" t="s">
        <v>97</v>
      </c>
      <c r="M10">
        <v>23.1</v>
      </c>
    </row>
    <row r="11" spans="1:13" ht="15">
      <c r="A11">
        <v>7</v>
      </c>
      <c r="B11" t="s">
        <v>98</v>
      </c>
      <c r="C11" t="s">
        <v>96</v>
      </c>
      <c r="D11" t="s">
        <v>99</v>
      </c>
      <c r="M11">
        <v>16.17</v>
      </c>
    </row>
    <row r="12" spans="1:13" ht="15">
      <c r="A12">
        <v>3</v>
      </c>
      <c r="B12" t="s">
        <v>80</v>
      </c>
      <c r="C12" t="s">
        <v>100</v>
      </c>
      <c r="D12" t="s">
        <v>101</v>
      </c>
      <c r="M12">
        <v>8.7</v>
      </c>
    </row>
    <row r="13" spans="1:14" ht="15">
      <c r="A13">
        <f>SUM(A2:A12)</f>
        <v>38</v>
      </c>
      <c r="D13" t="s">
        <v>126</v>
      </c>
      <c r="M13">
        <f>SUM(M2:M12)</f>
        <v>101.74000000000001</v>
      </c>
      <c r="N13" t="s">
        <v>26</v>
      </c>
    </row>
    <row r="15" spans="1:13" ht="15">
      <c r="A15" t="s">
        <v>102</v>
      </c>
      <c r="M15" t="s">
        <v>128</v>
      </c>
    </row>
    <row r="16" spans="1:13" ht="15">
      <c r="A16">
        <v>5</v>
      </c>
      <c r="B16" t="s">
        <v>80</v>
      </c>
      <c r="C16" t="s">
        <v>103</v>
      </c>
      <c r="D16" t="s">
        <v>104</v>
      </c>
      <c r="M16">
        <v>24.75</v>
      </c>
    </row>
    <row r="17" spans="1:13" ht="15">
      <c r="A17">
        <v>4</v>
      </c>
      <c r="B17" t="s">
        <v>80</v>
      </c>
      <c r="C17" t="s">
        <v>105</v>
      </c>
      <c r="D17" t="s">
        <v>106</v>
      </c>
      <c r="M17">
        <v>11.928</v>
      </c>
    </row>
    <row r="18" spans="1:13" ht="15">
      <c r="A18">
        <v>6</v>
      </c>
      <c r="B18" t="s">
        <v>80</v>
      </c>
      <c r="C18" t="s">
        <v>107</v>
      </c>
      <c r="D18" t="s">
        <v>108</v>
      </c>
      <c r="M18">
        <v>21.708</v>
      </c>
    </row>
    <row r="19" spans="1:13" ht="15">
      <c r="A19">
        <v>4</v>
      </c>
      <c r="B19" t="s">
        <v>80</v>
      </c>
      <c r="C19" t="s">
        <v>109</v>
      </c>
      <c r="D19" t="s">
        <v>110</v>
      </c>
      <c r="M19">
        <v>11.76</v>
      </c>
    </row>
    <row r="20" spans="1:13" ht="15">
      <c r="A20">
        <v>15</v>
      </c>
      <c r="B20" t="s">
        <v>80</v>
      </c>
      <c r="C20" t="s">
        <v>96</v>
      </c>
      <c r="D20" t="s">
        <v>111</v>
      </c>
      <c r="M20">
        <v>34.65</v>
      </c>
    </row>
    <row r="21" spans="1:13" ht="15">
      <c r="A21">
        <v>10</v>
      </c>
      <c r="B21" t="s">
        <v>80</v>
      </c>
      <c r="C21" t="s">
        <v>96</v>
      </c>
      <c r="D21" t="s">
        <v>112</v>
      </c>
      <c r="M21">
        <v>23.1</v>
      </c>
    </row>
    <row r="22" spans="1:13" ht="15">
      <c r="A22">
        <v>8</v>
      </c>
      <c r="B22" t="s">
        <v>80</v>
      </c>
      <c r="C22" t="s">
        <v>96</v>
      </c>
      <c r="D22" t="s">
        <v>113</v>
      </c>
      <c r="M22">
        <v>18.48</v>
      </c>
    </row>
    <row r="23" spans="1:13" ht="15">
      <c r="A23">
        <v>9</v>
      </c>
      <c r="B23" t="s">
        <v>80</v>
      </c>
      <c r="C23" t="s">
        <v>96</v>
      </c>
      <c r="D23" t="s">
        <v>114</v>
      </c>
      <c r="M23">
        <v>20.79</v>
      </c>
    </row>
    <row r="24" spans="1:13" ht="15">
      <c r="A24">
        <v>1</v>
      </c>
      <c r="B24" t="s">
        <v>80</v>
      </c>
      <c r="C24" t="s">
        <v>115</v>
      </c>
      <c r="D24" t="s">
        <v>116</v>
      </c>
      <c r="M24">
        <v>4.1454</v>
      </c>
    </row>
    <row r="25" spans="1:13" ht="15">
      <c r="A25">
        <v>4</v>
      </c>
      <c r="B25" t="s">
        <v>80</v>
      </c>
      <c r="C25" t="s">
        <v>109</v>
      </c>
      <c r="D25" t="s">
        <v>119</v>
      </c>
      <c r="M25">
        <v>11.76</v>
      </c>
    </row>
    <row r="26" spans="1:13" ht="15">
      <c r="A26">
        <v>5</v>
      </c>
      <c r="B26" t="s">
        <v>80</v>
      </c>
      <c r="C26" t="s">
        <v>103</v>
      </c>
      <c r="D26" t="s">
        <v>117</v>
      </c>
      <c r="M26">
        <v>24.75</v>
      </c>
    </row>
    <row r="27" spans="1:14" ht="15">
      <c r="A27">
        <f>SUM(A16:A26)</f>
        <v>71</v>
      </c>
      <c r="D27" t="s">
        <v>126</v>
      </c>
      <c r="M27">
        <f>SUM(M16:M26)</f>
        <v>207.82139999999995</v>
      </c>
      <c r="N27" t="s">
        <v>26</v>
      </c>
    </row>
    <row r="29" ht="15">
      <c r="A29" t="s">
        <v>118</v>
      </c>
    </row>
    <row r="30" spans="1:13" ht="15">
      <c r="A30">
        <v>29</v>
      </c>
      <c r="B30" t="s">
        <v>80</v>
      </c>
      <c r="C30" t="s">
        <v>96</v>
      </c>
      <c r="D30" t="s">
        <v>108</v>
      </c>
      <c r="M30">
        <v>66.99</v>
      </c>
    </row>
    <row r="31" spans="1:13" ht="15">
      <c r="A31">
        <v>4</v>
      </c>
      <c r="B31" t="s">
        <v>80</v>
      </c>
      <c r="C31" t="s">
        <v>109</v>
      </c>
      <c r="D31" t="s">
        <v>120</v>
      </c>
      <c r="M31">
        <v>11.76</v>
      </c>
    </row>
    <row r="32" spans="1:13" ht="15">
      <c r="A32">
        <v>2</v>
      </c>
      <c r="B32" t="s">
        <v>80</v>
      </c>
      <c r="C32" t="s">
        <v>121</v>
      </c>
      <c r="D32" t="s">
        <v>123</v>
      </c>
      <c r="M32">
        <v>14.8708</v>
      </c>
    </row>
    <row r="33" spans="1:13" ht="15">
      <c r="A33">
        <v>1</v>
      </c>
      <c r="B33" t="s">
        <v>80</v>
      </c>
      <c r="C33" t="s">
        <v>122</v>
      </c>
      <c r="D33" t="s">
        <v>123</v>
      </c>
      <c r="M33">
        <v>9.2778</v>
      </c>
    </row>
    <row r="34" spans="1:13" ht="15">
      <c r="A34">
        <v>39</v>
      </c>
      <c r="B34" t="s">
        <v>80</v>
      </c>
      <c r="C34" t="s">
        <v>96</v>
      </c>
      <c r="D34" t="s">
        <v>125</v>
      </c>
      <c r="M34">
        <v>90.09</v>
      </c>
    </row>
    <row r="35" spans="1:13" ht="15">
      <c r="A35">
        <v>26</v>
      </c>
      <c r="B35" t="s">
        <v>80</v>
      </c>
      <c r="C35" t="s">
        <v>96</v>
      </c>
      <c r="D35" t="s">
        <v>124</v>
      </c>
      <c r="M35">
        <v>60.06</v>
      </c>
    </row>
    <row r="36" spans="1:13" ht="15">
      <c r="A36">
        <v>1</v>
      </c>
      <c r="B36" t="s">
        <v>80</v>
      </c>
      <c r="C36" t="s">
        <v>115</v>
      </c>
      <c r="D36" t="s">
        <v>116</v>
      </c>
      <c r="M36">
        <v>4.1454</v>
      </c>
    </row>
    <row r="37" spans="1:13" ht="15">
      <c r="A37">
        <v>11</v>
      </c>
      <c r="B37" t="s">
        <v>80</v>
      </c>
      <c r="C37" t="s">
        <v>109</v>
      </c>
      <c r="D37" t="s">
        <v>119</v>
      </c>
      <c r="M37">
        <v>32.34</v>
      </c>
    </row>
    <row r="38" spans="1:14" ht="15">
      <c r="A38">
        <f>SUM(A30:A37)</f>
        <v>113</v>
      </c>
      <c r="C38" t="s">
        <v>126</v>
      </c>
      <c r="M38">
        <f>SUM(M30:M37)</f>
        <v>289.534</v>
      </c>
      <c r="N38" t="s">
        <v>26</v>
      </c>
    </row>
    <row r="40" spans="1:14" ht="15">
      <c r="A40" t="s">
        <v>126</v>
      </c>
      <c r="B40">
        <f>A13+A27+A38</f>
        <v>222</v>
      </c>
      <c r="M40">
        <f>M13+M27+M38</f>
        <v>599.0953999999999</v>
      </c>
      <c r="N40" t="s">
        <v>26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Varga Szilárdné</dc:creator>
  <cp:keywords/>
  <dc:description/>
  <cp:lastModifiedBy>Szigetvári Vilmos</cp:lastModifiedBy>
  <cp:lastPrinted>2015-08-13T09:20:54Z</cp:lastPrinted>
  <dcterms:created xsi:type="dcterms:W3CDTF">2015-07-27T12:25:06Z</dcterms:created>
  <dcterms:modified xsi:type="dcterms:W3CDTF">2015-08-18T04:11:59Z</dcterms:modified>
  <cp:category/>
  <cp:version/>
  <cp:contentType/>
  <cp:contentStatus/>
</cp:coreProperties>
</file>